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390" windowHeight="8700" activeTab="0"/>
  </bookViews>
  <sheets>
    <sheet name="лист" sheetId="1" r:id="rId1"/>
  </sheets>
  <definedNames>
    <definedName name="_xlnm.Print_Titles" localSheetId="0">'лист'!$11:$12</definedName>
    <definedName name="_xlnm.Print_Area" localSheetId="0">'лист'!$A$1:$E$36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<sst xmlns="http://schemas.openxmlformats.org/spreadsheetml/2006/main" count="55" uniqueCount="55">
  <si>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</si>
  <si>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>Код источника внутреннего финансирования дефицита бюджета</t>
  </si>
  <si>
    <t>957 01 02 00 00 00 0000 000</t>
  </si>
  <si>
    <t>КРЕДИТЫ КРЕДИТНЫХ ОРГАНИЗАЦИЙ В ВАЛЮТЕ РОССИЙСКОЙ ФЕДЕРАЦИИ</t>
  </si>
  <si>
    <t>957 01 02 00 00 00 0000 700</t>
  </si>
  <si>
    <t>Получение кредитов от кредитных организаций в валюте Российской Федерации</t>
  </si>
  <si>
    <t>957 01 02 00 00 04 0000 710</t>
  </si>
  <si>
    <t>957 01 02 00 00 00 0000 800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</si>
  <si>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</si>
  <si>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</si>
  <si>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</si>
  <si>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</si>
  <si>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</si>
  <si>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</si>
  <si>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</si>
  <si>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</si>
  <si>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Увеличение прочих остатков денежных средств бюджетов городских округов</t>
  </si>
  <si>
    <t>000 01 05 00 00 00 0000 600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</si>
  <si>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</si>
  <si>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</si>
  <si>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</si>
  <si>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</si>
  <si>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</si>
  <si>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</si>
  <si>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</si>
  <si>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000 01 05 02 00 00 0000 600</t>
  </si>
  <si>
    <t>000 01 05 02 01 00 0000 610</t>
  </si>
  <si>
    <t>000 01 05 02 01 04 0000 610</t>
  </si>
  <si>
    <t>957 01 02 00 00 04 0000 810</t>
  </si>
  <si>
    <t xml:space="preserve">ИЗМЕНЕНИЕ ОСТАТКОВ СРЕДСТВ НА СЧЕТАХ ПО УЧЕТУ СРЕДСТВ БЮДЖЕТОВ </t>
  </si>
  <si>
    <t>ИСТОЧНИКИ ВНУТРЕННЕГО ФИНАНСИРОВАНИЯ  ДЕФИЦИТОВ БЮДЖЕТОВ</t>
  </si>
  <si>
    <t>000 01 00 00 00 00 0000 000</t>
  </si>
  <si>
    <t>тыс. руб.</t>
  </si>
  <si>
    <t>ИНЫЕ ИСТОЧНИКИ ВНУТРЕННЕГО ФИНАНСИРОВАНИЯ ДЕФИЦИТОВ БЮДЖЕТОВ</t>
  </si>
  <si>
    <t>957 01 06 04 00 00 0000 000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</si>
  <si>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</si>
  <si>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</si>
  <si>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957 01 06 04 01 00 0000 800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</si>
  <si>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</si>
  <si>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957 01 06 04 01 04 0000 810</t>
  </si>
  <si>
    <t>Бюджетные кредиты, предоставленные внутри страны в валюте Российской Федерации</t>
  </si>
  <si>
    <t>957 01 06 05 00 00 0000 000</t>
  </si>
  <si>
    <t>Возврат бюджетных кредитов, предоставленных внутри страны в валюте Российской Федерации</t>
  </si>
  <si>
    <t>957 01 06 05 00 00 0000 600</t>
  </si>
  <si>
    <t>Возврат бюджетных кредитов, предоставленных юридическим лицам в  валюте Российской Федерации</t>
  </si>
  <si>
    <t>957 01 06 05 01 00 0000 600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</si>
  <si>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</si>
  <si>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957 01 06 05 01 04 0000 640</t>
  </si>
  <si>
    <t>000 01 06 00 00 00 0000 000</t>
  </si>
  <si>
    <t>Исполнение государственных и муниципальных гарантий</t>
  </si>
  <si>
    <t>957 01 06 04 01 00 0000 000</t>
  </si>
  <si>
    <t>2020 год</t>
  </si>
  <si>
    <t>2021 год</t>
  </si>
  <si>
    <t>2022 год</t>
  </si>
  <si>
    <t xml:space="preserve">Источники внутреннего финансирования дефицита бюджета муниципального образования город Мурманск на 2020 год и на плановый период 2021 и 2022 годов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</si>
</sst>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#,##0.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[$-FC19]d\ mmmm\ yyyy\ &quot;г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0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78" fontId="45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6" fillId="0" borderId="0" xfId="0" applyFont="1" applyAlignment="1">
      <alignment vertical="top" wrapText="1"/>
    </xf>
    <xf numFmtId="178" fontId="47" fillId="0" borderId="0" xfId="0" applyNumberFormat="1" applyFont="1" applyBorder="1" applyAlignment="1">
      <alignment/>
    </xf>
    <xf numFmtId="0" fontId="47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178" fontId="47" fillId="0" borderId="0" xfId="0" applyNumberFormat="1" applyFont="1" applyFill="1" applyBorder="1" applyAlignment="1">
      <alignment vertical="top"/>
    </xf>
    <xf numFmtId="178" fontId="45" fillId="0" borderId="0" xfId="0" applyNumberFormat="1" applyFont="1" applyFill="1" applyBorder="1" applyAlignment="1">
      <alignment horizontal="right" vertical="top" wrapText="1"/>
    </xf>
    <xf numFmtId="178" fontId="45" fillId="0" borderId="0" xfId="0" applyNumberFormat="1" applyFont="1" applyFill="1" applyBorder="1" applyAlignment="1">
      <alignment vertical="top"/>
    </xf>
    <xf numFmtId="178" fontId="45" fillId="0" borderId="0" xfId="0" applyNumberFormat="1" applyFont="1" applyBorder="1" applyAlignment="1">
      <alignment vertical="top" wrapText="1"/>
    </xf>
    <xf numFmtId="178" fontId="47" fillId="0" borderId="0" xfId="0" applyNumberFormat="1" applyFont="1" applyBorder="1" applyAlignment="1">
      <alignment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 vertical="top" wrapText="1"/>
    </xf>
    <xf numFmtId="178" fontId="1" fillId="0" borderId="0" xfId="0" applyNumberFormat="1" applyFont="1" applyBorder="1" applyAlignment="1">
      <alignment horizontal="center"/>
    </xf>
    <xf numFmtId="0" fontId="46" fillId="0" borderId="0" xfId="0" applyFont="1" applyFill="1" applyAlignment="1">
      <alignment/>
    </xf>
    <xf numFmtId="178" fontId="1" fillId="0" borderId="0" xfId="0" applyNumberFormat="1" applyFont="1" applyAlignment="1">
      <alignment vertical="center" wrapText="1"/>
    </xf>
    <xf numFmtId="178" fontId="47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058275" y="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371850" cy="2543175"/>
    <xdr:sp>
      <xdr:nvSpPr>
        <xdr:cNvPr id="2" name="TextBox 2"/>
        <xdr:cNvSpPr txBox="1">
          <a:spLocks noChangeArrowheads="1"/>
        </xdr:cNvSpPr>
      </xdr:nvSpPr>
      <xdr:spPr>
        <a:xfrm>
          <a:off x="5943600" y="0"/>
          <a:ext cx="3371850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</a:t>
          </a:r>
        </a:p>
      </xdr:txBody>
    </xdr:sp>
    <xdr:clientData/>
  </xdr:oneCellAnchor>
  <xdr:oneCellAnchor>
    <xdr:from>
      <xdr:col>2</xdr:col>
      <xdr:colOff>0</xdr:colOff>
      <xdr:row>0</xdr:row>
      <xdr:rowOff>47625</xdr:rowOff>
    </xdr:from>
    <xdr:ext cx="3067050" cy="847725"/>
    <xdr:sp>
      <xdr:nvSpPr>
        <xdr:cNvPr id="3" name="TextBox 3"/>
        <xdr:cNvSpPr txBox="1">
          <a:spLocks noChangeArrowheads="1"/>
        </xdr:cNvSpPr>
      </xdr:nvSpPr>
      <xdr:spPr>
        <a:xfrm>
          <a:off x="5943600" y="47625"/>
          <a:ext cx="30670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0</xdr:colOff>
      <xdr:row>0</xdr:row>
      <xdr:rowOff>47625</xdr:rowOff>
    </xdr:from>
    <xdr:ext cx="20002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9058275" y="47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20955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943600" y="84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533400</xdr:colOff>
      <xdr:row>0</xdr:row>
      <xdr:rowOff>57150</xdr:rowOff>
    </xdr:from>
    <xdr:ext cx="2495550" cy="962025"/>
    <xdr:sp>
      <xdr:nvSpPr>
        <xdr:cNvPr id="6" name="TextBox 6"/>
        <xdr:cNvSpPr txBox="1">
          <a:spLocks noChangeArrowheads="1"/>
        </xdr:cNvSpPr>
      </xdr:nvSpPr>
      <xdr:spPr>
        <a:xfrm>
          <a:off x="6477000" y="57150"/>
          <a:ext cx="2495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депутатов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города Мурманска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от___________№________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U43"/>
  <sheetViews>
    <sheetView tabSelected="1" zoomScalePageLayoutView="0" workbookViewId="0" topLeftCell="A1">
      <selection activeCell="A7" sqref="A7:E7"/>
    </sheetView>
  </sheetViews>
  <sheetFormatPr defaultColWidth="9.00390625" defaultRowHeight="12.75"/>
  <cols>
    <col min="1" max="1" width="47.875" style="0" customWidth="1"/>
    <col min="2" max="2" width="30.125" style="0" customWidth="1"/>
    <col min="3" max="5" width="13.625" style="0" customWidth="1"/>
  </cols>
  <sheetData>
    <row r="1" spans="1:21" ht="15.75">
      <c r="A1" s="35"/>
      <c r="B1" s="3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30"/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.75">
      <c r="A3" s="19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.75">
      <c r="A4" s="16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>
      <c r="A5" s="4"/>
      <c r="B5" s="3"/>
      <c r="C5" s="17"/>
      <c r="D5" s="28"/>
      <c r="E5" s="2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.75">
      <c r="A6" s="4"/>
      <c r="B6" s="3"/>
      <c r="C6" s="17"/>
      <c r="D6" s="28"/>
      <c r="E6" s="2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6" customHeight="1">
      <c r="A7" s="38" t="s">
        <v>54</v>
      </c>
      <c r="B7" s="38"/>
      <c r="C7" s="38"/>
      <c r="D7" s="38"/>
      <c r="E7" s="38"/>
      <c r="F7" s="15"/>
      <c r="G7" s="15"/>
      <c r="H7" s="15"/>
      <c r="I7" s="15"/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.75" customHeight="1">
      <c r="A8" s="5"/>
      <c r="B8" s="31"/>
      <c r="C8" s="31"/>
      <c r="D8" s="31"/>
      <c r="E8" s="31"/>
      <c r="F8" s="15"/>
      <c r="G8" s="15"/>
      <c r="H8" s="15"/>
      <c r="I8" s="15"/>
      <c r="J8" s="15"/>
      <c r="K8" s="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.75">
      <c r="A9" s="4"/>
      <c r="B9" s="4"/>
      <c r="C9" s="29"/>
      <c r="D9" s="18"/>
      <c r="E9" s="18"/>
      <c r="F9" s="15"/>
      <c r="G9" s="15"/>
      <c r="H9" s="15"/>
      <c r="I9" s="15"/>
      <c r="J9" s="15"/>
      <c r="K9" s="15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.75">
      <c r="A10" s="5"/>
      <c r="B10" s="5"/>
      <c r="C10" s="7"/>
      <c r="D10" s="4"/>
      <c r="E10" s="7" t="s">
        <v>32</v>
      </c>
      <c r="F10" s="15"/>
      <c r="G10" s="15"/>
      <c r="H10" s="15"/>
      <c r="I10" s="15"/>
      <c r="J10" s="15"/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 customHeight="1">
      <c r="A11" s="36" t="s">
        <v>0</v>
      </c>
      <c r="B11" s="37" t="s">
        <v>1</v>
      </c>
      <c r="C11" s="34" t="s">
        <v>51</v>
      </c>
      <c r="D11" s="34" t="s">
        <v>52</v>
      </c>
      <c r="E11" s="34" t="s">
        <v>53</v>
      </c>
      <c r="F11" s="15"/>
      <c r="G11" s="15"/>
      <c r="H11" s="15"/>
      <c r="I11" s="15"/>
      <c r="J11" s="15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36" customHeight="1">
      <c r="A12" s="36"/>
      <c r="B12" s="37"/>
      <c r="C12" s="34"/>
      <c r="D12" s="34"/>
      <c r="E12" s="34"/>
      <c r="F12" s="15"/>
      <c r="G12" s="15"/>
      <c r="H12" s="15"/>
      <c r="I12" s="15"/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31.5" customHeight="1">
      <c r="A13" s="2" t="s">
        <v>3</v>
      </c>
      <c r="B13" s="1" t="s">
        <v>2</v>
      </c>
      <c r="C13" s="23">
        <f>C14-C16</f>
        <v>416000</v>
      </c>
      <c r="D13" s="23">
        <f>D14-D16</f>
        <v>387000</v>
      </c>
      <c r="E13" s="23">
        <f>E14-E16</f>
        <v>300400</v>
      </c>
      <c r="F13" s="15"/>
      <c r="G13" s="15"/>
      <c r="H13" s="15"/>
      <c r="I13" s="15"/>
      <c r="J13" s="15"/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47.25" customHeight="1">
      <c r="A14" s="2" t="s">
        <v>5</v>
      </c>
      <c r="B14" s="1" t="s">
        <v>4</v>
      </c>
      <c r="C14" s="25">
        <f>C15</f>
        <v>986000</v>
      </c>
      <c r="D14" s="25">
        <f>D15</f>
        <v>1423000</v>
      </c>
      <c r="E14" s="25">
        <f>E15</f>
        <v>1373400</v>
      </c>
      <c r="F14" s="15"/>
      <c r="G14" s="15"/>
      <c r="H14" s="15"/>
      <c r="I14" s="15"/>
      <c r="J14" s="15"/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47.25" customHeight="1">
      <c r="A15" s="8" t="s">
        <v>9</v>
      </c>
      <c r="B15" s="9" t="s">
        <v>6</v>
      </c>
      <c r="C15" s="26">
        <f>864000+122000</f>
        <v>986000</v>
      </c>
      <c r="D15" s="26">
        <f>1350000-35000+35000+900+100+72000</f>
        <v>1423000</v>
      </c>
      <c r="E15" s="26">
        <f>690400+683000</f>
        <v>1373400</v>
      </c>
      <c r="F15" s="15"/>
      <c r="G15" s="15"/>
      <c r="H15" s="15"/>
      <c r="I15" s="15"/>
      <c r="J15" s="15"/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48" customHeight="1">
      <c r="A16" s="10" t="s">
        <v>8</v>
      </c>
      <c r="B16" s="11" t="s">
        <v>7</v>
      </c>
      <c r="C16" s="25">
        <f>C17</f>
        <v>570000</v>
      </c>
      <c r="D16" s="25">
        <f>D17</f>
        <v>1036000</v>
      </c>
      <c r="E16" s="25">
        <f>E17</f>
        <v>1073000</v>
      </c>
      <c r="F16" s="15"/>
      <c r="G16" s="15"/>
      <c r="H16" s="15"/>
      <c r="I16" s="15"/>
      <c r="J16" s="15"/>
      <c r="K16" s="15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48" customHeight="1">
      <c r="A17" s="8" t="s">
        <v>10</v>
      </c>
      <c r="B17" s="9" t="s">
        <v>28</v>
      </c>
      <c r="C17" s="26">
        <f>2630000+2233296-560000-2070000-2233296+570000</f>
        <v>570000</v>
      </c>
      <c r="D17" s="26">
        <f>500000+536000</f>
        <v>1036000</v>
      </c>
      <c r="E17" s="26">
        <f>1000000+73000</f>
        <v>1073000</v>
      </c>
      <c r="F17" s="15"/>
      <c r="G17" s="15"/>
      <c r="H17" s="15"/>
      <c r="I17" s="15"/>
      <c r="J17" s="15"/>
      <c r="K17" s="15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48" customHeight="1">
      <c r="A18" s="10" t="s">
        <v>29</v>
      </c>
      <c r="B18" s="11" t="s">
        <v>11</v>
      </c>
      <c r="C18" s="12">
        <f>C23-C19</f>
        <v>1777.800000000745</v>
      </c>
      <c r="D18" s="12">
        <f>D23-D19</f>
        <v>816.1000000014901</v>
      </c>
      <c r="E18" s="12">
        <f>E23-E19</f>
        <v>29</v>
      </c>
      <c r="F18" s="15"/>
      <c r="G18" s="15"/>
      <c r="H18" s="15"/>
      <c r="I18" s="15"/>
      <c r="J18" s="15"/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6.5" customHeight="1">
      <c r="A19" s="13" t="s">
        <v>18</v>
      </c>
      <c r="B19" s="11" t="s">
        <v>12</v>
      </c>
      <c r="C19" s="25">
        <f aca="true" t="shared" si="0" ref="C19:E21">C20</f>
        <v>17375015.4</v>
      </c>
      <c r="D19" s="25">
        <f t="shared" si="0"/>
        <v>18303985.2</v>
      </c>
      <c r="E19" s="25">
        <f t="shared" si="0"/>
        <v>18735096.7</v>
      </c>
      <c r="F19" s="15"/>
      <c r="G19" s="15"/>
      <c r="H19" s="15"/>
      <c r="I19" s="15"/>
      <c r="J19" s="15"/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32.25" customHeight="1">
      <c r="A20" s="10" t="s">
        <v>19</v>
      </c>
      <c r="B20" s="11" t="s">
        <v>13</v>
      </c>
      <c r="C20" s="25">
        <f t="shared" si="0"/>
        <v>17375015.4</v>
      </c>
      <c r="D20" s="25">
        <f t="shared" si="0"/>
        <v>18303985.2</v>
      </c>
      <c r="E20" s="25">
        <f t="shared" si="0"/>
        <v>18735096.7</v>
      </c>
      <c r="F20" s="15"/>
      <c r="G20" s="15"/>
      <c r="H20" s="15"/>
      <c r="I20" s="15"/>
      <c r="J20" s="15"/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32.25" customHeight="1">
      <c r="A21" s="10" t="s">
        <v>20</v>
      </c>
      <c r="B21" s="11" t="s">
        <v>14</v>
      </c>
      <c r="C21" s="25">
        <f t="shared" si="0"/>
        <v>17375015.4</v>
      </c>
      <c r="D21" s="25">
        <f t="shared" si="0"/>
        <v>18303985.2</v>
      </c>
      <c r="E21" s="25">
        <f t="shared" si="0"/>
        <v>18735096.7</v>
      </c>
      <c r="F21" s="15"/>
      <c r="G21" s="15"/>
      <c r="H21" s="15"/>
      <c r="I21" s="15"/>
      <c r="J21" s="15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33" customHeight="1">
      <c r="A22" s="8" t="s">
        <v>16</v>
      </c>
      <c r="B22" s="9" t="s">
        <v>15</v>
      </c>
      <c r="C22" s="32">
        <f>C15+C35+16245524.5</f>
        <v>17375015.4</v>
      </c>
      <c r="D22" s="32">
        <f>D15+D35+16870985.2</f>
        <v>18303985.2</v>
      </c>
      <c r="E22" s="32">
        <f>E15+E35+17276696.7</f>
        <v>18735096.7</v>
      </c>
      <c r="F22" s="15"/>
      <c r="G22" s="15"/>
      <c r="H22" s="15"/>
      <c r="I22" s="15"/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" customHeight="1">
      <c r="A23" s="13" t="s">
        <v>21</v>
      </c>
      <c r="B23" s="11" t="s">
        <v>17</v>
      </c>
      <c r="C23" s="25">
        <f aca="true" t="shared" si="1" ref="C23:E25">C24</f>
        <v>17376793.2</v>
      </c>
      <c r="D23" s="25">
        <f t="shared" si="1"/>
        <v>18304801.3</v>
      </c>
      <c r="E23" s="25">
        <f t="shared" si="1"/>
        <v>18735125.7</v>
      </c>
      <c r="F23" s="15"/>
      <c r="G23" s="15"/>
      <c r="H23" s="15"/>
      <c r="I23" s="15"/>
      <c r="J23" s="15"/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31.5">
      <c r="A24" s="10" t="s">
        <v>22</v>
      </c>
      <c r="B24" s="11" t="s">
        <v>25</v>
      </c>
      <c r="C24" s="25">
        <f t="shared" si="1"/>
        <v>17376793.2</v>
      </c>
      <c r="D24" s="25">
        <f t="shared" si="1"/>
        <v>18304801.3</v>
      </c>
      <c r="E24" s="25">
        <f t="shared" si="1"/>
        <v>18735125.7</v>
      </c>
      <c r="F24" s="15"/>
      <c r="G24" s="15"/>
      <c r="H24" s="15"/>
      <c r="I24" s="15"/>
      <c r="J24" s="15"/>
      <c r="K24" s="15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31.5">
      <c r="A25" s="10" t="s">
        <v>23</v>
      </c>
      <c r="B25" s="11" t="s">
        <v>26</v>
      </c>
      <c r="C25" s="25">
        <f t="shared" si="1"/>
        <v>17376793.2</v>
      </c>
      <c r="D25" s="25">
        <f t="shared" si="1"/>
        <v>18304801.3</v>
      </c>
      <c r="E25" s="25">
        <f t="shared" si="1"/>
        <v>18735125.7</v>
      </c>
      <c r="F25" s="15"/>
      <c r="G25" s="15"/>
      <c r="H25" s="15"/>
      <c r="I25" s="15"/>
      <c r="J25" s="15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31.5">
      <c r="A26" s="8" t="s">
        <v>24</v>
      </c>
      <c r="B26" s="9" t="s">
        <v>27</v>
      </c>
      <c r="C26" s="22">
        <f>C17+C31+16721793.2</f>
        <v>17376793.2</v>
      </c>
      <c r="D26" s="22">
        <f>D17+D31+17258801.3</f>
        <v>18304801.3</v>
      </c>
      <c r="E26" s="22">
        <f>E17+E31+17577125.7</f>
        <v>18735125.7</v>
      </c>
      <c r="F26" s="15"/>
      <c r="G26" s="15"/>
      <c r="H26" s="15"/>
      <c r="I26" s="15"/>
      <c r="J26" s="15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48" customHeight="1">
      <c r="A27" s="10" t="s">
        <v>33</v>
      </c>
      <c r="B27" s="11" t="s">
        <v>48</v>
      </c>
      <c r="C27" s="24">
        <f>C32+C28</f>
        <v>58490.899999999994</v>
      </c>
      <c r="D27" s="24">
        <f>D32+D28</f>
        <v>0</v>
      </c>
      <c r="E27" s="24">
        <f>E32+E28</f>
        <v>0</v>
      </c>
      <c r="F27" s="15"/>
      <c r="G27" s="15"/>
      <c r="H27" s="15"/>
      <c r="I27" s="15"/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32.25" customHeight="1">
      <c r="A28" s="10" t="s">
        <v>49</v>
      </c>
      <c r="B28" s="11" t="s">
        <v>34</v>
      </c>
      <c r="C28" s="24">
        <f>C29</f>
        <v>-85000</v>
      </c>
      <c r="D28" s="24">
        <f>D29</f>
        <v>-10000</v>
      </c>
      <c r="E28" s="24">
        <f>E29</f>
        <v>-85000</v>
      </c>
      <c r="F28" s="15"/>
      <c r="G28" s="15"/>
      <c r="H28" s="15"/>
      <c r="I28" s="15"/>
      <c r="J28" s="15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48.75" customHeight="1">
      <c r="A29" s="10" t="s">
        <v>35</v>
      </c>
      <c r="B29" s="11" t="s">
        <v>50</v>
      </c>
      <c r="C29" s="24">
        <f>-C30</f>
        <v>-85000</v>
      </c>
      <c r="D29" s="24">
        <f>-D30</f>
        <v>-10000</v>
      </c>
      <c r="E29" s="24">
        <f>-E30</f>
        <v>-85000</v>
      </c>
      <c r="F29" s="15"/>
      <c r="G29" s="15"/>
      <c r="H29" s="15"/>
      <c r="I29" s="15"/>
      <c r="J29" s="15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2.5" customHeight="1">
      <c r="A30" s="20" t="s">
        <v>36</v>
      </c>
      <c r="B30" s="11" t="s">
        <v>37</v>
      </c>
      <c r="C30" s="24">
        <f>C31</f>
        <v>85000</v>
      </c>
      <c r="D30" s="24">
        <f>D31</f>
        <v>10000</v>
      </c>
      <c r="E30" s="24">
        <f>E31</f>
        <v>85000</v>
      </c>
      <c r="F30" s="15"/>
      <c r="G30" s="15"/>
      <c r="H30" s="15"/>
      <c r="I30" s="15"/>
      <c r="J30" s="15"/>
      <c r="K30" s="15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26.75" customHeight="1">
      <c r="A31" s="21" t="s">
        <v>38</v>
      </c>
      <c r="B31" s="9" t="s">
        <v>39</v>
      </c>
      <c r="C31" s="22">
        <f>75000+10000</f>
        <v>85000</v>
      </c>
      <c r="D31" s="22">
        <v>10000</v>
      </c>
      <c r="E31" s="22">
        <v>85000</v>
      </c>
      <c r="F31" s="15"/>
      <c r="G31" s="15"/>
      <c r="H31" s="15"/>
      <c r="I31" s="15"/>
      <c r="J31" s="15"/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48" customHeight="1">
      <c r="A32" s="10" t="s">
        <v>40</v>
      </c>
      <c r="B32" s="11" t="s">
        <v>41</v>
      </c>
      <c r="C32" s="24">
        <f>0+C33</f>
        <v>143490.9</v>
      </c>
      <c r="D32" s="24">
        <f>0+D33</f>
        <v>10000</v>
      </c>
      <c r="E32" s="24">
        <f>0+E33</f>
        <v>85000</v>
      </c>
      <c r="F32" s="15"/>
      <c r="G32" s="15"/>
      <c r="H32" s="15"/>
      <c r="I32" s="15"/>
      <c r="J32" s="15"/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47.25" customHeight="1">
      <c r="A33" s="10" t="s">
        <v>42</v>
      </c>
      <c r="B33" s="11" t="s">
        <v>43</v>
      </c>
      <c r="C33" s="25">
        <f aca="true" t="shared" si="2" ref="C33:E34">C34</f>
        <v>143490.9</v>
      </c>
      <c r="D33" s="25">
        <f t="shared" si="2"/>
        <v>10000</v>
      </c>
      <c r="E33" s="25">
        <f t="shared" si="2"/>
        <v>85000</v>
      </c>
      <c r="F33" s="15"/>
      <c r="G33" s="15"/>
      <c r="H33" s="15"/>
      <c r="I33" s="15"/>
      <c r="J33" s="15"/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46.5" customHeight="1">
      <c r="A34" s="10" t="s">
        <v>44</v>
      </c>
      <c r="B34" s="11" t="s">
        <v>45</v>
      </c>
      <c r="C34" s="25">
        <f t="shared" si="2"/>
        <v>143490.9</v>
      </c>
      <c r="D34" s="25">
        <f>D35</f>
        <v>10000</v>
      </c>
      <c r="E34" s="25">
        <f>E35</f>
        <v>85000</v>
      </c>
      <c r="F34" s="15"/>
      <c r="G34" s="15"/>
      <c r="H34" s="15"/>
      <c r="I34" s="15"/>
      <c r="J34" s="15"/>
      <c r="K34" s="15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64.5" customHeight="1">
      <c r="A35" s="8" t="s">
        <v>46</v>
      </c>
      <c r="B35" s="9" t="s">
        <v>47</v>
      </c>
      <c r="C35" s="26">
        <f>58490.9+75000+10000</f>
        <v>143490.9</v>
      </c>
      <c r="D35" s="22">
        <v>10000</v>
      </c>
      <c r="E35" s="22">
        <v>85000</v>
      </c>
      <c r="F35" s="15"/>
      <c r="G35" s="15"/>
      <c r="H35" s="15"/>
      <c r="I35" s="15"/>
      <c r="J35" s="15"/>
      <c r="K35" s="15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47.25">
      <c r="A36" s="10" t="s">
        <v>30</v>
      </c>
      <c r="B36" s="14" t="s">
        <v>31</v>
      </c>
      <c r="C36" s="12">
        <f>C13+C18+C27</f>
        <v>476268.70000000077</v>
      </c>
      <c r="D36" s="12">
        <f>D13+D18+D27</f>
        <v>387816.1000000015</v>
      </c>
      <c r="E36" s="12">
        <f>E13+E18+E27</f>
        <v>300429</v>
      </c>
      <c r="F36" s="15"/>
      <c r="G36" s="15"/>
      <c r="H36" s="15"/>
      <c r="I36" s="15"/>
      <c r="J36" s="15"/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>
      <c r="A37" s="10"/>
      <c r="B37" s="14"/>
      <c r="C37" s="12"/>
      <c r="D37" s="12"/>
      <c r="E37" s="12"/>
      <c r="F37" s="15"/>
      <c r="G37" s="15"/>
      <c r="H37" s="15"/>
      <c r="I37" s="15"/>
      <c r="J37" s="15"/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5" ht="15.75">
      <c r="A38" s="33"/>
      <c r="B38" s="33"/>
      <c r="C38" s="33"/>
      <c r="D38" s="33"/>
      <c r="E38" s="33"/>
    </row>
    <row r="39" spans="1:5" ht="15.75">
      <c r="A39" s="33"/>
      <c r="B39" s="33"/>
      <c r="C39" s="33"/>
      <c r="D39" s="33"/>
      <c r="E39" s="33"/>
    </row>
    <row r="40" spans="1:5" ht="15.75">
      <c r="A40" s="33"/>
      <c r="B40" s="33"/>
      <c r="C40" s="33"/>
      <c r="D40" s="33"/>
      <c r="E40" s="33"/>
    </row>
    <row r="41" spans="1:5" ht="15.75">
      <c r="A41" s="33"/>
      <c r="B41" s="33"/>
      <c r="C41" s="33"/>
      <c r="D41" s="33"/>
      <c r="E41" s="33"/>
    </row>
    <row r="42" spans="2:5" ht="15.75">
      <c r="B42" s="33"/>
      <c r="C42" s="33"/>
      <c r="D42" s="33"/>
      <c r="E42" s="33"/>
    </row>
    <row r="43" spans="1:5" ht="15.75">
      <c r="A43" s="33"/>
      <c r="B43" s="33"/>
      <c r="C43" s="33"/>
      <c r="D43" s="33"/>
      <c r="E43" s="33"/>
    </row>
  </sheetData>
  <sheetProtection/>
  <mergeCells count="7">
    <mergeCell ref="D11:D12"/>
    <mergeCell ref="A1:B1"/>
    <mergeCell ref="A11:A12"/>
    <mergeCell ref="B11:B12"/>
    <mergeCell ref="C11:C12"/>
    <mergeCell ref="E11:E12"/>
    <mergeCell ref="A7:E7"/>
  </mergeCells>
  <printOptions/>
  <pageMargins left="0.984251968503937" right="0.5905511811023623" top="0.7874015748031497" bottom="0.7874015748031497" header="0.5118110236220472" footer="0.5118110236220472"/>
  <pageSetup firstPageNumber="11" useFirstPageNumber="1" horizontalDpi="600" verticalDpi="600" orientation="portrait" paperSize="9" scale="73" r:id="rId2"/>
  <headerFooter alignWithMargins="0">
    <oddFooter>&amp;R&amp;"Times New Roman,обычный"&amp;12&amp;P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jrj</dc:creator>
  <cp:keywords/>
  <dc:description/>
  <cp:lastModifiedBy>SilaevaOV</cp:lastModifiedBy>
  <cp:lastPrinted>2019-11-11T09:03:52Z</cp:lastPrinted>
  <dcterms:created xsi:type="dcterms:W3CDTF">2007-08-19T23:37:14Z</dcterms:created>
  <dcterms:modified xsi:type="dcterms:W3CDTF">2019-11-08T06:52:20Z</dcterms:modified>
  <cp:category/>
  <cp:version/>
  <cp:contentType/>
  <cp:contentStatus/>
</cp:coreProperties>
</file>