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390" windowHeight="8700" activeTab="0"/>
  </bookViews>
  <sheets>
    <sheet name="ут1 20.02" sheetId="1" r:id="rId1"/>
  </sheets>
  <definedNames>
    <definedName name="_xlnm.Print_Titles" localSheetId="0">'ут1 20.02'!$19:$20</definedName>
    <definedName name="_xlnm.Print_Area" localSheetId="0">'ут1 20.02'!$A$1:$E$44</definedName>
  </definedNames>
  <calcPr fullCalcOnLoad="1"/>
</workbook>
</file>

<file path=xl/sharedStrings.xml><?xml version="1.0" encoding="utf-8"?>
<sst xmlns="http://schemas.openxmlformats.org/spreadsheetml/2006/main" count="66" uniqueCount="63">
  <si>
    <t>Наименование</t>
  </si>
  <si>
    <t>Код источника внутреннего финансирования дефицита бюджета</t>
  </si>
  <si>
    <t>957 01 02 00 00 00 0000 000</t>
  </si>
  <si>
    <t>КРЕДИТЫ КРЕДИТНЫХ ОРГАНИЗАЦИЙ В ВАЛЮТЕ РОССИЙСКОЙ ФЕДЕРАЦИИ</t>
  </si>
  <si>
    <t>957 01 02 00 00 00 0000 700</t>
  </si>
  <si>
    <t>Получение кредитов от кредитных организаций в валюте Российской Федерации</t>
  </si>
  <si>
    <t>957 01 02 00 00 04 0000 710</t>
  </si>
  <si>
    <t>957 01 02 00 00 00 0000 800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</si>
  <si>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</si>
  <si>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</si>
  <si>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</si>
  <si>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</si>
  <si>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</si>
  <si>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</si>
  <si>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</si>
  <si>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</si>
  <si>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Увеличение прочих остатков денежных средств бюджетов городских округов</t>
  </si>
  <si>
    <t>000 01 05 00 00 00 0000 600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</si>
  <si>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</si>
  <si>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</si>
  <si>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</si>
  <si>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</si>
  <si>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</si>
  <si>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</si>
  <si>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</si>
  <si>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000 01 05 02 00 00 0000 600</t>
  </si>
  <si>
    <t>000 01 05 02 01 00 0000 610</t>
  </si>
  <si>
    <t>000 01 05 02 01 04 0000 610</t>
  </si>
  <si>
    <t>957 01 02 00 00 04 0000 810</t>
  </si>
  <si>
    <t xml:space="preserve">ИЗМЕНЕНИЕ ОСТАТКОВ СРЕДСТВ НА СЧЕТАХ ПО УЧЕТУ СРЕДСТВ БЮДЖЕТОВ </t>
  </si>
  <si>
    <t>ИСТОЧНИКИ ВНУТРЕННЕГО ФИНАНСИРОВАНИЯ  ДЕФИЦИТОВ БЮДЖЕТОВ</t>
  </si>
  <si>
    <t>000 01 00 00 00 00 0000 000</t>
  </si>
  <si>
    <t>тыс. руб.</t>
  </si>
  <si>
    <t>ИНЫЕ ИСТОЧНИКИ ВНУТРЕННЕГО ФИНАНСИРОВАНИЯ ДЕФИЦИТОВ БЮДЖЕТОВ</t>
  </si>
  <si>
    <t>957 01 06 04 00 00 0000 000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</si>
  <si>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</si>
  <si>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</si>
  <si>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957 01 06 04 01 00 0000 800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</si>
  <si>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</si>
  <si>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957 01 06 04 01 04 0000 810</t>
  </si>
  <si>
    <t>Бюджетные кредиты, предоставленные внутри страны в валюте Российской Федерации</t>
  </si>
  <si>
    <t>957 01 06 05 00 00 0000 000</t>
  </si>
  <si>
    <t>Возврат бюджетных кредитов, предоставленных внутри страны в валюте Российской Федерации</t>
  </si>
  <si>
    <t>957 01 06 05 00 00 0000 600</t>
  </si>
  <si>
    <t>Возврат бюджетных кредитов, предоставленных юридическим лицам в  валюте Российской Федерации</t>
  </si>
  <si>
    <t>957 01 06 05 01 00 0000 600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</si>
  <si>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</si>
  <si>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957 01 06 05 01 04 0000 640</t>
  </si>
  <si>
    <t>000 01 06 00 00 00 0000 000</t>
  </si>
  <si>
    <t>Исполнение государственных и муниципальных гарантий</t>
  </si>
  <si>
    <t>957 01 06 04 01 00 0000 000</t>
  </si>
  <si>
    <t>2020 год</t>
  </si>
  <si>
    <t>2021 год</t>
  </si>
  <si>
    <t>2022 год</t>
  </si>
  <si>
    <t xml:space="preserve">Источники внутреннего финансирования дефицита бюджета муниципального образования город Мурманск на 2020 год и на плановый период 2021 и 2022 годов </t>
  </si>
  <si>
    <t xml:space="preserve">                 от___________№________ )</t>
  </si>
  <si>
    <t xml:space="preserve">                 депутатов города Мурманска</t>
  </si>
  <si>
    <t xml:space="preserve">                 (в редакции решения Совета</t>
  </si>
  <si>
    <t xml:space="preserve">                 от 13.12.2019 № 6-82</t>
  </si>
  <si>
    <t xml:space="preserve">                 города Мурманска</t>
  </si>
  <si>
    <t xml:space="preserve">                 к решению Совета депутатов</t>
  </si>
  <si>
    <t xml:space="preserve">                 Приложение 1</t>
  </si>
  <si>
    <t xml:space="preserve">                 от___________№________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</si>
</sst>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#,##0.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8" fontId="42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8" fontId="43" fillId="0" borderId="0" xfId="0" applyNumberFormat="1" applyFont="1" applyBorder="1" applyAlignment="1">
      <alignment/>
    </xf>
    <xf numFmtId="0" fontId="43" fillId="0" borderId="0" xfId="0" applyFont="1" applyFill="1" applyAlignment="1">
      <alignment/>
    </xf>
    <xf numFmtId="178" fontId="43" fillId="0" borderId="0" xfId="0" applyNumberFormat="1" applyFont="1" applyFill="1" applyBorder="1" applyAlignment="1">
      <alignment vertical="top"/>
    </xf>
    <xf numFmtId="178" fontId="42" fillId="0" borderId="0" xfId="0" applyNumberFormat="1" applyFont="1" applyFill="1" applyBorder="1" applyAlignment="1">
      <alignment horizontal="right" vertical="top" wrapText="1"/>
    </xf>
    <xf numFmtId="178" fontId="42" fillId="0" borderId="0" xfId="0" applyNumberFormat="1" applyFont="1" applyFill="1" applyBorder="1" applyAlignment="1">
      <alignment vertical="top"/>
    </xf>
    <xf numFmtId="178" fontId="42" fillId="0" borderId="0" xfId="0" applyNumberFormat="1" applyFont="1" applyBorder="1" applyAlignment="1">
      <alignment vertical="top" wrapText="1"/>
    </xf>
    <xf numFmtId="178" fontId="43" fillId="0" borderId="0" xfId="0" applyNumberFormat="1" applyFont="1" applyFill="1" applyBorder="1" applyAlignment="1">
      <alignment horizontal="right" vertical="top"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center" vertical="center" wrapText="1"/>
    </xf>
    <xf numFmtId="178" fontId="43" fillId="0" borderId="0" xfId="0" applyNumberFormat="1" applyFont="1" applyAlignment="1">
      <alignment vertical="center" wrapText="1"/>
    </xf>
    <xf numFmtId="178" fontId="43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right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top" wrapText="1"/>
    </xf>
    <xf numFmtId="178" fontId="43" fillId="0" borderId="0" xfId="0" applyNumberFormat="1" applyFont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/>
    </xf>
    <xf numFmtId="178" fontId="44" fillId="0" borderId="0" xfId="0" applyNumberFormat="1" applyFont="1" applyAlignment="1">
      <alignment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905875" y="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71850" cy="2543175"/>
    <xdr:sp>
      <xdr:nvSpPr>
        <xdr:cNvPr id="2" name="TextBox 2"/>
        <xdr:cNvSpPr txBox="1">
          <a:spLocks noChangeArrowheads="1"/>
        </xdr:cNvSpPr>
      </xdr:nvSpPr>
      <xdr:spPr>
        <a:xfrm>
          <a:off x="5791200" y="0"/>
          <a:ext cx="3371850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</a:t>
          </a:r>
        </a:p>
      </xdr:txBody>
    </xdr:sp>
    <xdr:clientData/>
  </xdr:oneCellAnchor>
  <xdr:oneCellAnchor>
    <xdr:from>
      <xdr:col>2</xdr:col>
      <xdr:colOff>19050</xdr:colOff>
      <xdr:row>0</xdr:row>
      <xdr:rowOff>47625</xdr:rowOff>
    </xdr:from>
    <xdr:ext cx="3019425" cy="2362200"/>
    <xdr:sp>
      <xdr:nvSpPr>
        <xdr:cNvPr id="3" name="TextBox 3"/>
        <xdr:cNvSpPr txBox="1">
          <a:spLocks noChangeArrowheads="1"/>
        </xdr:cNvSpPr>
      </xdr:nvSpPr>
      <xdr:spPr>
        <a:xfrm>
          <a:off x="5810250" y="47625"/>
          <a:ext cx="301942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0</xdr:colOff>
      <xdr:row>0</xdr:row>
      <xdr:rowOff>47625</xdr:rowOff>
    </xdr:from>
    <xdr:ext cx="20002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8905875" y="47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47625</xdr:rowOff>
    </xdr:from>
    <xdr:ext cx="20955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91200" y="2447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9525</xdr:rowOff>
    </xdr:from>
    <xdr:ext cx="2466975" cy="2619375"/>
    <xdr:sp>
      <xdr:nvSpPr>
        <xdr:cNvPr id="6" name="TextBox 6"/>
        <xdr:cNvSpPr txBox="1">
          <a:spLocks noChangeArrowheads="1"/>
        </xdr:cNvSpPr>
      </xdr:nvSpPr>
      <xdr:spPr>
        <a:xfrm>
          <a:off x="5791200" y="9525"/>
          <a:ext cx="2466975" cy="261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S44"/>
  <sheetViews>
    <sheetView tabSelected="1" zoomScalePageLayoutView="0" workbookViewId="0" topLeftCell="A16">
      <pane xSplit="2" ySplit="5" topLeftCell="C30" activePane="bottomRight" state="frozen"/>
      <selection pane="topLeft" activeCell="A16" sqref="A16"/>
      <selection pane="topRight" activeCell="C16" sqref="C16"/>
      <selection pane="bottomLeft" activeCell="A21" sqref="A21"/>
      <selection pane="bottomRight" activeCell="C35" sqref="C35"/>
    </sheetView>
  </sheetViews>
  <sheetFormatPr defaultColWidth="9.00390625" defaultRowHeight="12.75"/>
  <cols>
    <col min="1" max="1" width="47.875" style="0" customWidth="1"/>
    <col min="2" max="2" width="28.125" style="0" customWidth="1"/>
    <col min="3" max="5" width="13.625" style="0" customWidth="1"/>
  </cols>
  <sheetData>
    <row r="1" spans="1:19" ht="15.75">
      <c r="A1" s="33"/>
      <c r="B1" s="33"/>
      <c r="C1" s="5" t="s">
        <v>61</v>
      </c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3"/>
      <c r="B2" s="5"/>
      <c r="C2" s="5" t="s">
        <v>60</v>
      </c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7"/>
      <c r="B3" s="14"/>
      <c r="C3" s="5" t="s">
        <v>59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15"/>
      <c r="B4" s="14"/>
      <c r="C4" s="5" t="s">
        <v>62</v>
      </c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15"/>
      <c r="B5" s="1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5"/>
      <c r="B6" s="14"/>
      <c r="C6" s="5" t="s">
        <v>61</v>
      </c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5"/>
      <c r="B7" s="14"/>
      <c r="C7" s="5" t="s">
        <v>60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15"/>
      <c r="B8" s="14"/>
      <c r="C8" s="5" t="s">
        <v>59</v>
      </c>
      <c r="D8" s="5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15"/>
      <c r="B9" s="14"/>
      <c r="C9" s="5" t="s">
        <v>58</v>
      </c>
      <c r="D9" s="5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15"/>
      <c r="B10" s="14"/>
      <c r="C10" s="5" t="s">
        <v>57</v>
      </c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15"/>
      <c r="B11" s="14"/>
      <c r="C11" s="5" t="s">
        <v>56</v>
      </c>
      <c r="D11" s="5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15"/>
      <c r="B12" s="14"/>
      <c r="C12" s="5" t="s">
        <v>55</v>
      </c>
      <c r="D12" s="5"/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5"/>
      <c r="B13" s="14"/>
      <c r="C13" s="16"/>
      <c r="D13" s="16"/>
      <c r="E13" s="1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customHeight="1">
      <c r="A14" s="5"/>
      <c r="B14" s="14"/>
      <c r="C14" s="16"/>
      <c r="D14" s="16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6" customHeight="1">
      <c r="A15" s="34" t="s">
        <v>54</v>
      </c>
      <c r="B15" s="35"/>
      <c r="C15" s="35"/>
      <c r="D15" s="36"/>
      <c r="E15" s="36"/>
      <c r="F15" s="4"/>
      <c r="G15" s="4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customHeight="1">
      <c r="A16" s="17"/>
      <c r="B16" s="18"/>
      <c r="C16" s="18"/>
      <c r="D16" s="31"/>
      <c r="E16" s="31"/>
      <c r="F16" s="4"/>
      <c r="G16" s="4"/>
      <c r="H16" s="4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.75">
      <c r="A17" s="5"/>
      <c r="B17" s="5"/>
      <c r="C17" s="19"/>
      <c r="D17" s="6"/>
      <c r="E17" s="6"/>
      <c r="F17" s="4"/>
      <c r="G17" s="4"/>
      <c r="H17" s="4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75">
      <c r="A18" s="17"/>
      <c r="B18" s="17"/>
      <c r="C18" s="20"/>
      <c r="D18" s="32"/>
      <c r="E18" s="20" t="s">
        <v>32</v>
      </c>
      <c r="F18" s="4"/>
      <c r="G18" s="4"/>
      <c r="H18" s="4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 customHeight="1">
      <c r="A19" s="37" t="s">
        <v>0</v>
      </c>
      <c r="B19" s="38" t="s">
        <v>1</v>
      </c>
      <c r="C19" s="39" t="s">
        <v>51</v>
      </c>
      <c r="D19" s="39" t="s">
        <v>52</v>
      </c>
      <c r="E19" s="39" t="s">
        <v>53</v>
      </c>
      <c r="F19" s="4"/>
      <c r="G19" s="4"/>
      <c r="H19" s="4"/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42" customHeight="1">
      <c r="A20" s="37"/>
      <c r="B20" s="38"/>
      <c r="C20" s="39"/>
      <c r="D20" s="39"/>
      <c r="E20" s="39"/>
      <c r="F20" s="4"/>
      <c r="G20" s="4"/>
      <c r="H20" s="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30.75" customHeight="1">
      <c r="A21" s="21" t="s">
        <v>3</v>
      </c>
      <c r="B21" s="22" t="s">
        <v>2</v>
      </c>
      <c r="C21" s="9">
        <f>C22-C24</f>
        <v>405000</v>
      </c>
      <c r="D21" s="9">
        <f>D22-D24</f>
        <v>384000</v>
      </c>
      <c r="E21" s="9">
        <f>E22-E24</f>
        <v>300000</v>
      </c>
      <c r="F21" s="4"/>
      <c r="G21" s="4"/>
      <c r="H21" s="4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47.25">
      <c r="A22" s="21" t="s">
        <v>5</v>
      </c>
      <c r="B22" s="22" t="s">
        <v>4</v>
      </c>
      <c r="C22" s="11">
        <f>C23</f>
        <v>900000</v>
      </c>
      <c r="D22" s="11">
        <f>D23</f>
        <v>1014000</v>
      </c>
      <c r="E22" s="11">
        <f>E23</f>
        <v>1340000</v>
      </c>
      <c r="F22" s="4"/>
      <c r="G22" s="4"/>
      <c r="H22" s="4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47.25">
      <c r="A23" s="23" t="s">
        <v>9</v>
      </c>
      <c r="B23" s="24" t="s">
        <v>6</v>
      </c>
      <c r="C23" s="25">
        <f>986000-86000</f>
        <v>900000</v>
      </c>
      <c r="D23" s="25">
        <f>40000+1134000-160000</f>
        <v>1014000</v>
      </c>
      <c r="E23" s="25">
        <f>663000+683000-6000</f>
        <v>1340000</v>
      </c>
      <c r="F23" s="4"/>
      <c r="G23" s="4"/>
      <c r="H23" s="4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47.25">
      <c r="A24" s="26" t="s">
        <v>8</v>
      </c>
      <c r="B24" s="27" t="s">
        <v>7</v>
      </c>
      <c r="C24" s="11">
        <f>C25</f>
        <v>495000</v>
      </c>
      <c r="D24" s="11">
        <f>D25</f>
        <v>630000</v>
      </c>
      <c r="E24" s="11">
        <f>E25</f>
        <v>1040000</v>
      </c>
      <c r="F24" s="4"/>
      <c r="G24" s="4"/>
      <c r="H24" s="4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47.25">
      <c r="A25" s="23" t="s">
        <v>10</v>
      </c>
      <c r="B25" s="24" t="s">
        <v>28</v>
      </c>
      <c r="C25" s="25">
        <f>495000</f>
        <v>495000</v>
      </c>
      <c r="D25" s="25">
        <f>300000+330000</f>
        <v>630000</v>
      </c>
      <c r="E25" s="25">
        <f>1000000+40000</f>
        <v>1040000</v>
      </c>
      <c r="F25" s="4"/>
      <c r="G25" s="4"/>
      <c r="H25" s="4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47.25">
      <c r="A26" s="26" t="s">
        <v>29</v>
      </c>
      <c r="B26" s="27" t="s">
        <v>11</v>
      </c>
      <c r="C26" s="3">
        <f>C31-C27</f>
        <v>1777.800000000745</v>
      </c>
      <c r="D26" s="3">
        <f>D31-D27</f>
        <v>3816.10000000149</v>
      </c>
      <c r="E26" s="3">
        <f>E31-E27</f>
        <v>429</v>
      </c>
      <c r="F26" s="4"/>
      <c r="G26" s="4"/>
      <c r="H26" s="4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9.5" customHeight="1">
      <c r="A27" s="26" t="s">
        <v>18</v>
      </c>
      <c r="B27" s="27" t="s">
        <v>12</v>
      </c>
      <c r="C27" s="11">
        <f aca="true" t="shared" si="0" ref="C27:E29">C28</f>
        <v>17755549.599999998</v>
      </c>
      <c r="D27" s="11">
        <f t="shared" si="0"/>
        <v>17900558.099999998</v>
      </c>
      <c r="E27" s="11">
        <f t="shared" si="0"/>
        <v>18701696.7</v>
      </c>
      <c r="F27" s="4"/>
      <c r="G27" s="4"/>
      <c r="H27" s="4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31.5">
      <c r="A28" s="26" t="s">
        <v>19</v>
      </c>
      <c r="B28" s="27" t="s">
        <v>13</v>
      </c>
      <c r="C28" s="11">
        <f t="shared" si="0"/>
        <v>17755549.599999998</v>
      </c>
      <c r="D28" s="11">
        <f t="shared" si="0"/>
        <v>17900558.099999998</v>
      </c>
      <c r="E28" s="11">
        <f t="shared" si="0"/>
        <v>18701696.7</v>
      </c>
      <c r="F28" s="4"/>
      <c r="G28" s="4"/>
      <c r="H28" s="4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1.5">
      <c r="A29" s="26" t="s">
        <v>20</v>
      </c>
      <c r="B29" s="27" t="s">
        <v>14</v>
      </c>
      <c r="C29" s="11">
        <f t="shared" si="0"/>
        <v>17755549.599999998</v>
      </c>
      <c r="D29" s="11">
        <f t="shared" si="0"/>
        <v>17900558.099999998</v>
      </c>
      <c r="E29" s="11">
        <f t="shared" si="0"/>
        <v>18701696.7</v>
      </c>
      <c r="F29" s="4"/>
      <c r="G29" s="4"/>
      <c r="H29" s="4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31.5">
      <c r="A30" s="23" t="s">
        <v>16</v>
      </c>
      <c r="B30" s="24" t="s">
        <v>15</v>
      </c>
      <c r="C30" s="12">
        <f>C23+C43+16245524.5+540534.2</f>
        <v>17755549.599999998</v>
      </c>
      <c r="D30" s="12">
        <f>D23+D43+16870985.2+5572.9</f>
        <v>17900558.099999998</v>
      </c>
      <c r="E30" s="12">
        <f>E23+E43+17276696.7</f>
        <v>18701696.7</v>
      </c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.75" customHeight="1">
      <c r="A31" s="26" t="s">
        <v>21</v>
      </c>
      <c r="B31" s="27" t="s">
        <v>17</v>
      </c>
      <c r="C31" s="11">
        <f aca="true" t="shared" si="1" ref="C31:E33">C32</f>
        <v>17757327.4</v>
      </c>
      <c r="D31" s="11">
        <f t="shared" si="1"/>
        <v>17904374.2</v>
      </c>
      <c r="E31" s="11">
        <f t="shared" si="1"/>
        <v>18702125.7</v>
      </c>
      <c r="F31" s="4"/>
      <c r="G31" s="4"/>
      <c r="H31" s="4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31.5">
      <c r="A32" s="26" t="s">
        <v>22</v>
      </c>
      <c r="B32" s="27" t="s">
        <v>25</v>
      </c>
      <c r="C32" s="11">
        <f t="shared" si="1"/>
        <v>17757327.4</v>
      </c>
      <c r="D32" s="11">
        <f t="shared" si="1"/>
        <v>17904374.2</v>
      </c>
      <c r="E32" s="11">
        <f t="shared" si="1"/>
        <v>18702125.7</v>
      </c>
      <c r="F32" s="4"/>
      <c r="G32" s="4"/>
      <c r="H32" s="4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31.5">
      <c r="A33" s="26" t="s">
        <v>23</v>
      </c>
      <c r="B33" s="27" t="s">
        <v>26</v>
      </c>
      <c r="C33" s="11">
        <f t="shared" si="1"/>
        <v>17757327.4</v>
      </c>
      <c r="D33" s="11">
        <f t="shared" si="1"/>
        <v>17904374.2</v>
      </c>
      <c r="E33" s="11">
        <f t="shared" si="1"/>
        <v>18702125.7</v>
      </c>
      <c r="F33" s="4"/>
      <c r="G33" s="4"/>
      <c r="H33" s="4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31.5">
      <c r="A34" s="23" t="s">
        <v>24</v>
      </c>
      <c r="B34" s="24" t="s">
        <v>27</v>
      </c>
      <c r="C34" s="8">
        <f>C25+C39+16721793.2+540534.2</f>
        <v>17757327.4</v>
      </c>
      <c r="D34" s="8">
        <f>D25+D39+17258801.3+5572.9</f>
        <v>17904374.2</v>
      </c>
      <c r="E34" s="8">
        <f>E25+E39+17577125.7</f>
        <v>18702125.7</v>
      </c>
      <c r="F34" s="4"/>
      <c r="G34" s="4"/>
      <c r="H34" s="4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47.25">
      <c r="A35" s="26" t="s">
        <v>33</v>
      </c>
      <c r="B35" s="27" t="s">
        <v>48</v>
      </c>
      <c r="C35" s="10">
        <f>C40+C36</f>
        <v>69490.9</v>
      </c>
      <c r="D35" s="10">
        <f>D40+D36</f>
        <v>0</v>
      </c>
      <c r="E35" s="10">
        <f>E40+E36</f>
        <v>0</v>
      </c>
      <c r="F35" s="4"/>
      <c r="G35" s="4"/>
      <c r="H35" s="4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31.5">
      <c r="A36" s="26" t="s">
        <v>49</v>
      </c>
      <c r="B36" s="27" t="s">
        <v>34</v>
      </c>
      <c r="C36" s="10">
        <f>C37</f>
        <v>0</v>
      </c>
      <c r="D36" s="10">
        <f>D37</f>
        <v>-10000</v>
      </c>
      <c r="E36" s="10">
        <f>E37</f>
        <v>-85000</v>
      </c>
      <c r="F36" s="4"/>
      <c r="G36" s="4"/>
      <c r="H36" s="4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47.25">
      <c r="A37" s="26" t="s">
        <v>35</v>
      </c>
      <c r="B37" s="27" t="s">
        <v>50</v>
      </c>
      <c r="C37" s="10">
        <f>-C38</f>
        <v>0</v>
      </c>
      <c r="D37" s="10">
        <f>-D38</f>
        <v>-10000</v>
      </c>
      <c r="E37" s="10">
        <f>-E38</f>
        <v>-85000</v>
      </c>
      <c r="F37" s="4"/>
      <c r="G37" s="4"/>
      <c r="H37" s="4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41.75">
      <c r="A38" s="28" t="s">
        <v>36</v>
      </c>
      <c r="B38" s="27" t="s">
        <v>37</v>
      </c>
      <c r="C38" s="10">
        <f>C39</f>
        <v>0</v>
      </c>
      <c r="D38" s="10">
        <f>D39</f>
        <v>10000</v>
      </c>
      <c r="E38" s="10">
        <f>E39</f>
        <v>85000</v>
      </c>
      <c r="F38" s="4"/>
      <c r="G38" s="4"/>
      <c r="H38" s="4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6">
      <c r="A39" s="29" t="s">
        <v>38</v>
      </c>
      <c r="B39" s="24" t="s">
        <v>39</v>
      </c>
      <c r="C39" s="8">
        <f>75000+10000-85000</f>
        <v>0</v>
      </c>
      <c r="D39" s="8">
        <v>10000</v>
      </c>
      <c r="E39" s="8">
        <v>85000</v>
      </c>
      <c r="F39" s="4"/>
      <c r="G39" s="4"/>
      <c r="H39" s="4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47.25">
      <c r="A40" s="26" t="s">
        <v>40</v>
      </c>
      <c r="B40" s="27" t="s">
        <v>41</v>
      </c>
      <c r="C40" s="10">
        <f>0+C41</f>
        <v>69490.9</v>
      </c>
      <c r="D40" s="10">
        <f>0+D41</f>
        <v>10000</v>
      </c>
      <c r="E40" s="10">
        <f>0+E41</f>
        <v>85000</v>
      </c>
      <c r="F40" s="4"/>
      <c r="G40" s="4"/>
      <c r="H40" s="4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47.25">
      <c r="A41" s="26" t="s">
        <v>42</v>
      </c>
      <c r="B41" s="27" t="s">
        <v>43</v>
      </c>
      <c r="C41" s="11">
        <f aca="true" t="shared" si="2" ref="C41:E42">C42</f>
        <v>69490.9</v>
      </c>
      <c r="D41" s="11">
        <f t="shared" si="2"/>
        <v>10000</v>
      </c>
      <c r="E41" s="11">
        <f t="shared" si="2"/>
        <v>85000</v>
      </c>
      <c r="F41" s="4"/>
      <c r="G41" s="4"/>
      <c r="H41" s="4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47.25">
      <c r="A42" s="26" t="s">
        <v>44</v>
      </c>
      <c r="B42" s="27" t="s">
        <v>45</v>
      </c>
      <c r="C42" s="11">
        <f t="shared" si="2"/>
        <v>69490.9</v>
      </c>
      <c r="D42" s="11">
        <f>D43</f>
        <v>10000</v>
      </c>
      <c r="E42" s="11">
        <f>E43</f>
        <v>85000</v>
      </c>
      <c r="F42" s="4"/>
      <c r="G42" s="4"/>
      <c r="H42" s="4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63">
      <c r="A43" s="23" t="s">
        <v>46</v>
      </c>
      <c r="B43" s="24" t="s">
        <v>47</v>
      </c>
      <c r="C43" s="25">
        <f>58490.9+75000+10000-85000+11000</f>
        <v>69490.9</v>
      </c>
      <c r="D43" s="8">
        <v>10000</v>
      </c>
      <c r="E43" s="8">
        <v>85000</v>
      </c>
      <c r="F43" s="4"/>
      <c r="G43" s="4"/>
      <c r="H43" s="4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47.25">
      <c r="A44" s="26" t="s">
        <v>30</v>
      </c>
      <c r="B44" s="30" t="s">
        <v>31</v>
      </c>
      <c r="C44" s="3">
        <f>C21+C26+C35</f>
        <v>476268.70000000077</v>
      </c>
      <c r="D44" s="3">
        <f>D21+D26+D35</f>
        <v>387816.1000000015</v>
      </c>
      <c r="E44" s="3">
        <f>E21+E26+E35</f>
        <v>300429</v>
      </c>
      <c r="F44" s="4"/>
      <c r="G44" s="4"/>
      <c r="H44" s="4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7">
    <mergeCell ref="A1:B1"/>
    <mergeCell ref="A15:E15"/>
    <mergeCell ref="A19:A20"/>
    <mergeCell ref="B19:B20"/>
    <mergeCell ref="C19:C20"/>
    <mergeCell ref="D19:D20"/>
    <mergeCell ref="E19:E20"/>
  </mergeCells>
  <printOptions/>
  <pageMargins left="0.984251968503937" right="0.5905511811023623" top="0.7874015748031497" bottom="0.7874015748031497" header="0.5118110236220472" footer="0.5118110236220472"/>
  <pageSetup firstPageNumber="4" useFirstPageNumber="1" horizontalDpi="600" verticalDpi="600" orientation="portrait" paperSize="9" scale="73" r:id="rId2"/>
  <headerFooter alignWithMargins="0">
    <oddFooter>&amp;R&amp;"Times New Roman,обычный"&amp;12&amp;P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jrj</dc:creator>
  <cp:keywords/>
  <dc:description/>
  <cp:lastModifiedBy>PechnikovaMA</cp:lastModifiedBy>
  <cp:lastPrinted>2020-02-14T08:06:42Z</cp:lastPrinted>
  <dcterms:created xsi:type="dcterms:W3CDTF">2007-08-19T23:37:14Z</dcterms:created>
  <dcterms:modified xsi:type="dcterms:W3CDTF">2020-02-20T15:32:43Z</dcterms:modified>
  <cp:category/>
  <cp:version/>
  <cp:contentType/>
  <cp:contentStatus/>
</cp:coreProperties>
</file>